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ard of Indigent Defense\Board Meetings\2023 Meetings\2-2-23 Meeting\"/>
    </mc:Choice>
  </mc:AlternateContent>
  <xr:revisionPtr revIDLastSave="0" documentId="13_ncr:1_{4C21DA00-77B3-4E33-B909-5D0579AAED12}" xr6:coauthVersionLast="47" xr6:coauthVersionMax="47" xr10:uidLastSave="{00000000-0000-0000-0000-000000000000}"/>
  <bookViews>
    <workbookView xWindow="28680" yWindow="-120" windowWidth="29040" windowHeight="15840" xr2:uid="{E1C853AD-4644-4ED2-877C-2D9CEBB952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13" i="1"/>
  <c r="M4" i="1" l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9" i="1"/>
  <c r="M9" i="1" s="1"/>
  <c r="K10" i="1"/>
  <c r="M10" i="1" s="1"/>
  <c r="K11" i="1"/>
  <c r="M11" i="1" s="1"/>
  <c r="K12" i="1"/>
  <c r="M12" i="1" s="1"/>
  <c r="K8" i="1"/>
  <c r="M8" i="1" s="1"/>
  <c r="K7" i="1"/>
  <c r="M7" i="1" s="1"/>
  <c r="K6" i="1"/>
  <c r="M6" i="1" s="1"/>
  <c r="K5" i="1"/>
  <c r="M5" i="1" s="1"/>
  <c r="K4" i="1"/>
  <c r="K3" i="1"/>
  <c r="M3" i="1" s="1"/>
  <c r="E22" i="1"/>
  <c r="E21" i="1"/>
  <c r="E20" i="1"/>
  <c r="E19" i="1"/>
  <c r="E24" i="1" s="1"/>
  <c r="E12" i="1"/>
  <c r="E11" i="1"/>
  <c r="E10" i="1"/>
  <c r="E9" i="1"/>
  <c r="E8" i="1"/>
  <c r="E6" i="1"/>
  <c r="E3" i="1"/>
  <c r="C4" i="1"/>
  <c r="E4" i="1" s="1"/>
  <c r="E13" i="1" l="1"/>
  <c r="E15" i="1" s="1"/>
</calcChain>
</file>

<file path=xl/sharedStrings.xml><?xml version="1.0" encoding="utf-8"?>
<sst xmlns="http://schemas.openxmlformats.org/spreadsheetml/2006/main" count="46" uniqueCount="34">
  <si>
    <t>Davis Counties</t>
  </si>
  <si>
    <t>FY23 Budgeted</t>
  </si>
  <si>
    <t>Churchill</t>
  </si>
  <si>
    <t>N/A</t>
  </si>
  <si>
    <t>Douglas</t>
  </si>
  <si>
    <t>Esmeralda</t>
  </si>
  <si>
    <t>Eureka</t>
  </si>
  <si>
    <t>Lander</t>
  </si>
  <si>
    <t>Lincoln</t>
  </si>
  <si>
    <t>Lyon</t>
  </si>
  <si>
    <t>Mineral</t>
  </si>
  <si>
    <t>Nye</t>
  </si>
  <si>
    <t>White Pine</t>
  </si>
  <si>
    <t>Non-Davis Counties</t>
  </si>
  <si>
    <t>Carson</t>
  </si>
  <si>
    <t>Clark</t>
  </si>
  <si>
    <t>Elko</t>
  </si>
  <si>
    <t>Humboldt</t>
  </si>
  <si>
    <t>Pershing</t>
  </si>
  <si>
    <t>Storey</t>
  </si>
  <si>
    <t>Washoe</t>
  </si>
  <si>
    <t>Total:</t>
  </si>
  <si>
    <t>Expected State Contribution</t>
  </si>
  <si>
    <t>Reduce by Appropriation from AB494, Section 80 (2021)</t>
  </si>
  <si>
    <t>Maximum Contribution FY23</t>
  </si>
  <si>
    <t xml:space="preserve">Counties Requesting Reimbursement for FY23 Indigent Defense Services Spending </t>
  </si>
  <si>
    <t>Q1</t>
  </si>
  <si>
    <t>Q3</t>
  </si>
  <si>
    <t>Q2</t>
  </si>
  <si>
    <t>Q4</t>
  </si>
  <si>
    <t>Grand Total Spending</t>
  </si>
  <si>
    <t>Over/(under) Max. Contribution Amount</t>
  </si>
  <si>
    <t>Maximum Contribution Reimbursement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</si>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</sst>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 applyAlignment="1">
      <alignment wrapText="1"/>
    </xf>
    <xf numFmtId="44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44" fontId="0" fillId="0" borderId="0" xfId="1" applyFont="1" applyAlignment="1">
      <alignment horizontal="center"/>
    </xf>
    <xf numFmtId="44" fontId="2" fillId="0" borderId="0" xfId="1" applyFont="1"/>
    <xf numFmtId="44" fontId="0" fillId="0" borderId="0" xfId="1" applyFont="1" applyFill="1"/>
    <xf numFmtId="44" fontId="1" fillId="0" borderId="0" xfId="1" applyFont="1" applyFill="1"/>
    <xf numFmtId="44" fontId="0" fillId="0" borderId="0" xfId="1" applyFont="1" applyAlignment="1">
      <alignment horizontal="center" wrapText="1"/>
    </xf>
    <xf numFmtId="0" fontId="0" fillId="0" borderId="0" xfId="0" applyFill="1"/>
    <xf numFmtId="44" fontId="0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68DE0-692B-4E10-8E47-584953812973}">
  <sheetPr>
    <pageSetUpPr fitToPage="1"/>
  </sheetPr>
  <dimension ref="A1:O24"/>
  <sheetViews>
    <sheetView tabSelected="1" workbookViewId="0">
      <selection activeCell="H8" sqref="H8"/>
    </sheetView>
  </sheetViews>
  <sheetFormatPr defaultRowHeight="15" x14ac:dyDescent="0.25"/>
  <cols>
    <col min="1" max="1" width="21.28515625" customWidth="1"/>
    <col min="2" max="2" width="32.42578125" customWidth="1"/>
    <col min="3" max="3" width="22.42578125" customWidth="1"/>
    <col min="5" max="5" width="26.28515625" customWidth="1"/>
    <col min="7" max="7" width="14.5703125" customWidth="1"/>
    <col min="8" max="8" width="12.5703125" bestFit="1" customWidth="1"/>
    <col min="11" max="11" width="17.28515625" customWidth="1"/>
    <col min="12" max="12" width="15.140625" customWidth="1"/>
    <col min="13" max="13" width="17.85546875" bestFit="1" customWidth="1"/>
    <col min="14" max="14" width="16.42578125" customWidth="1"/>
    <col min="15" max="15" width="10.7109375" customWidth="1"/>
  </cols>
  <sheetData>
    <row r="1" spans="1:15" ht="23.25" x14ac:dyDescent="0.35">
      <c r="A1" s="7" t="s">
        <v>25</v>
      </c>
    </row>
    <row r="2" spans="1:15" ht="60" x14ac:dyDescent="0.25">
      <c r="A2" s="6" t="s">
        <v>0</v>
      </c>
      <c r="B2" s="5" t="s">
        <v>24</v>
      </c>
      <c r="C2" s="5" t="s">
        <v>1</v>
      </c>
      <c r="E2" s="6" t="s">
        <v>22</v>
      </c>
      <c r="G2" s="4" t="s">
        <v>26</v>
      </c>
      <c r="H2" s="4" t="s">
        <v>28</v>
      </c>
      <c r="I2" s="4" t="s">
        <v>27</v>
      </c>
      <c r="J2" s="4" t="s">
        <v>29</v>
      </c>
      <c r="K2" s="8" t="s">
        <v>30</v>
      </c>
      <c r="L2" s="8" t="s">
        <v>32</v>
      </c>
      <c r="M2" s="8" t="s">
        <v>31</v>
      </c>
      <c r="N2" s="8"/>
      <c r="O2" s="8"/>
    </row>
    <row r="3" spans="1:15" x14ac:dyDescent="0.25">
      <c r="A3" t="s">
        <v>2</v>
      </c>
      <c r="B3" s="3">
        <v>375705.741996</v>
      </c>
      <c r="C3" s="3">
        <v>918044</v>
      </c>
      <c r="D3" s="3"/>
      <c r="E3" s="3">
        <f>C3-B3</f>
        <v>542338.25800399994</v>
      </c>
      <c r="F3" s="3"/>
      <c r="G3" s="11">
        <v>139300.35999999999</v>
      </c>
      <c r="H3" s="3">
        <v>194835.45</v>
      </c>
      <c r="I3" s="3"/>
      <c r="J3" s="3"/>
      <c r="K3" s="3">
        <f t="shared" ref="K3:K8" si="0">SUM(G3:J3)</f>
        <v>334135.81</v>
      </c>
      <c r="L3" s="3"/>
      <c r="M3" s="3">
        <f>K3-B3-L3</f>
        <v>-41569.931995999999</v>
      </c>
    </row>
    <row r="4" spans="1:15" x14ac:dyDescent="0.25">
      <c r="A4" t="s">
        <v>4</v>
      </c>
      <c r="B4" s="3">
        <v>892657.87560000003</v>
      </c>
      <c r="C4" s="3">
        <f>1624000+60000</f>
        <v>1684000</v>
      </c>
      <c r="D4" s="3"/>
      <c r="E4" s="3">
        <f>C4-B4</f>
        <v>791342.12439999997</v>
      </c>
      <c r="F4" s="3"/>
      <c r="G4" s="11">
        <v>361538.44</v>
      </c>
      <c r="H4" s="15"/>
      <c r="I4" s="3"/>
      <c r="J4" s="3"/>
      <c r="K4" s="3">
        <f t="shared" si="0"/>
        <v>361538.44</v>
      </c>
      <c r="L4" s="3"/>
      <c r="M4" s="3">
        <f t="shared" ref="M4:M23" si="1">K4-B4-L4</f>
        <v>-531119.43559999997</v>
      </c>
    </row>
    <row r="5" spans="1:15" x14ac:dyDescent="0.25">
      <c r="A5" t="s">
        <v>5</v>
      </c>
      <c r="B5" s="3">
        <v>94702.243038000001</v>
      </c>
      <c r="C5" s="3">
        <v>82000</v>
      </c>
      <c r="D5" s="3"/>
      <c r="E5" s="3"/>
      <c r="F5" s="3"/>
      <c r="G5" s="11">
        <f>17499.99+4200</f>
        <v>21699.99</v>
      </c>
      <c r="H5" s="3">
        <v>25562.02</v>
      </c>
      <c r="I5" s="3"/>
      <c r="J5" s="3"/>
      <c r="K5" s="3">
        <f t="shared" si="0"/>
        <v>47262.01</v>
      </c>
      <c r="L5" s="3"/>
      <c r="M5" s="3">
        <f t="shared" si="1"/>
        <v>-47440.233037999998</v>
      </c>
    </row>
    <row r="6" spans="1:15" x14ac:dyDescent="0.25">
      <c r="A6" t="s">
        <v>6</v>
      </c>
      <c r="B6" s="3">
        <v>41808</v>
      </c>
      <c r="C6" s="3">
        <v>110000</v>
      </c>
      <c r="D6" s="3"/>
      <c r="E6" s="3">
        <f>C6-B6</f>
        <v>68192</v>
      </c>
      <c r="F6" s="3"/>
      <c r="G6" s="11">
        <v>11630</v>
      </c>
      <c r="H6" s="3">
        <v>12202.5</v>
      </c>
      <c r="I6" s="3"/>
      <c r="J6" s="3"/>
      <c r="K6" s="3">
        <f t="shared" si="0"/>
        <v>23832.5</v>
      </c>
      <c r="L6" s="3"/>
      <c r="M6" s="3">
        <f t="shared" si="1"/>
        <v>-17975.5</v>
      </c>
    </row>
    <row r="7" spans="1:15" x14ac:dyDescent="0.25">
      <c r="A7" t="s">
        <v>7</v>
      </c>
      <c r="B7" s="3">
        <v>102569.41879999998</v>
      </c>
      <c r="C7" s="3">
        <v>217099</v>
      </c>
      <c r="D7" s="3"/>
      <c r="E7" s="9" t="s">
        <v>3</v>
      </c>
      <c r="F7" s="3"/>
      <c r="G7" s="11" t="s">
        <v>33</v>
      </c>
      <c r="H7" s="15">
        <v>32700</v>
      </c>
      <c r="I7" s="3" t="s">
        <v>33</v>
      </c>
      <c r="J7" s="3" t="s">
        <v>33</v>
      </c>
      <c r="K7" s="3">
        <f t="shared" si="0"/>
        <v>32700</v>
      </c>
      <c r="L7" s="3"/>
      <c r="M7" s="3">
        <f t="shared" si="1"/>
        <v>-69869.418799999985</v>
      </c>
      <c r="O7" s="14"/>
    </row>
    <row r="8" spans="1:15" x14ac:dyDescent="0.25">
      <c r="A8" t="s">
        <v>8</v>
      </c>
      <c r="B8" s="3">
        <v>187529.78399999999</v>
      </c>
      <c r="C8" s="3">
        <v>205000</v>
      </c>
      <c r="D8" s="3"/>
      <c r="E8" s="3">
        <f>C8-B8</f>
        <v>17470.216000000015</v>
      </c>
      <c r="F8" s="3"/>
      <c r="G8" s="11">
        <v>31187.5</v>
      </c>
      <c r="H8" s="15"/>
      <c r="I8" s="3"/>
      <c r="J8" s="3"/>
      <c r="K8" s="3">
        <f t="shared" si="0"/>
        <v>31187.5</v>
      </c>
      <c r="L8" s="3"/>
      <c r="M8" s="3">
        <f t="shared" si="1"/>
        <v>-156342.28399999999</v>
      </c>
    </row>
    <row r="9" spans="1:15" x14ac:dyDescent="0.25">
      <c r="A9" t="s">
        <v>9</v>
      </c>
      <c r="B9" s="3">
        <v>851690.40319999994</v>
      </c>
      <c r="C9" s="3">
        <v>1667500</v>
      </c>
      <c r="D9" s="3"/>
      <c r="E9" s="3">
        <f>C9-B9</f>
        <v>815809.59680000006</v>
      </c>
      <c r="F9" s="3"/>
      <c r="G9" s="11">
        <v>392459.82</v>
      </c>
      <c r="H9" s="3">
        <v>360011.7</v>
      </c>
      <c r="I9" s="3"/>
      <c r="J9" s="3"/>
      <c r="K9" s="3">
        <f t="shared" ref="K9:K23" si="2">SUM(G9:J9)</f>
        <v>752471.52</v>
      </c>
      <c r="L9" s="3"/>
      <c r="M9" s="3">
        <f t="shared" si="1"/>
        <v>-99218.883199999924</v>
      </c>
      <c r="N9" s="14"/>
    </row>
    <row r="10" spans="1:15" x14ac:dyDescent="0.25">
      <c r="A10" t="s">
        <v>10</v>
      </c>
      <c r="B10" s="3">
        <v>95962.9476</v>
      </c>
      <c r="C10" s="3">
        <v>182000</v>
      </c>
      <c r="D10" s="3"/>
      <c r="E10" s="3">
        <f>C10-B10</f>
        <v>86037.0524</v>
      </c>
      <c r="F10" s="3"/>
      <c r="G10" s="11">
        <v>29274</v>
      </c>
      <c r="H10" s="3">
        <v>31032.5</v>
      </c>
      <c r="I10" s="3"/>
      <c r="J10" s="3"/>
      <c r="K10" s="3">
        <f t="shared" si="2"/>
        <v>60306.5</v>
      </c>
      <c r="L10" s="3"/>
      <c r="M10" s="3">
        <f t="shared" si="1"/>
        <v>-35656.4476</v>
      </c>
    </row>
    <row r="11" spans="1:15" x14ac:dyDescent="0.25">
      <c r="A11" t="s">
        <v>11</v>
      </c>
      <c r="B11" s="3">
        <v>866049.10883399996</v>
      </c>
      <c r="C11" s="3">
        <v>955000</v>
      </c>
      <c r="D11" s="3"/>
      <c r="E11" s="3">
        <f>C11-B11</f>
        <v>88950.891166000045</v>
      </c>
      <c r="F11" s="3"/>
      <c r="G11" s="11">
        <v>258118.42</v>
      </c>
      <c r="H11" s="11">
        <v>231216.86</v>
      </c>
      <c r="I11" s="3"/>
      <c r="J11" s="3"/>
      <c r="K11" s="3">
        <f t="shared" si="2"/>
        <v>489335.28</v>
      </c>
      <c r="L11" s="3"/>
      <c r="M11" s="3">
        <f t="shared" si="1"/>
        <v>-376713.82883399993</v>
      </c>
      <c r="N11" s="14"/>
    </row>
    <row r="12" spans="1:15" x14ac:dyDescent="0.25">
      <c r="A12" t="s">
        <v>12</v>
      </c>
      <c r="B12" s="3">
        <v>461448</v>
      </c>
      <c r="C12" s="3">
        <v>852290</v>
      </c>
      <c r="D12" s="3"/>
      <c r="E12" s="3">
        <f>C12-B12</f>
        <v>390842</v>
      </c>
      <c r="F12" s="3"/>
      <c r="G12" s="11">
        <v>267440.75</v>
      </c>
      <c r="H12" s="3">
        <v>17516</v>
      </c>
      <c r="I12" s="3"/>
      <c r="J12" s="3"/>
      <c r="K12" s="3">
        <f t="shared" si="2"/>
        <v>284956.75</v>
      </c>
      <c r="L12" s="3"/>
      <c r="M12" s="3">
        <f t="shared" si="1"/>
        <v>-176491.25</v>
      </c>
    </row>
    <row r="13" spans="1:15" x14ac:dyDescent="0.25">
      <c r="B13" s="3"/>
      <c r="C13" s="3"/>
      <c r="D13" s="3" t="s">
        <v>21</v>
      </c>
      <c r="E13" s="3">
        <f>SUM(E3:E12)</f>
        <v>2800982.1387700001</v>
      </c>
      <c r="F13" s="3"/>
      <c r="G13" s="11">
        <f>SUM(G3:G12)</f>
        <v>1512649.28</v>
      </c>
      <c r="H13" s="11"/>
      <c r="I13" s="3"/>
      <c r="J13" s="3"/>
      <c r="K13" s="3"/>
      <c r="L13" s="3"/>
      <c r="M13" s="3"/>
    </row>
    <row r="14" spans="1:15" ht="35.25" customHeight="1" x14ac:dyDescent="0.25">
      <c r="B14" s="1"/>
      <c r="C14" s="13" t="s">
        <v>23</v>
      </c>
      <c r="D14" s="13"/>
      <c r="E14" s="3">
        <v>1169427</v>
      </c>
      <c r="F14" s="3"/>
      <c r="G14" s="11"/>
      <c r="H14" s="3"/>
      <c r="I14" s="3"/>
      <c r="J14" s="3"/>
      <c r="K14" s="3"/>
      <c r="L14" s="3"/>
      <c r="M14" s="3"/>
    </row>
    <row r="15" spans="1:15" x14ac:dyDescent="0.25">
      <c r="B15" s="3"/>
      <c r="C15" s="3"/>
      <c r="D15" s="3" t="s">
        <v>21</v>
      </c>
      <c r="E15" s="10">
        <f>E13-E14</f>
        <v>1631555.1387700001</v>
      </c>
      <c r="F15" s="3"/>
      <c r="G15" s="11"/>
      <c r="H15" s="3"/>
      <c r="I15" s="3"/>
      <c r="J15" s="3"/>
      <c r="K15" s="3"/>
      <c r="L15" s="3"/>
      <c r="M15" s="3"/>
    </row>
    <row r="16" spans="1:15" x14ac:dyDescent="0.25">
      <c r="A16" s="6" t="s">
        <v>13</v>
      </c>
      <c r="B16" s="3"/>
      <c r="C16" s="3"/>
      <c r="D16" s="3"/>
      <c r="E16" s="3"/>
      <c r="F16" s="3"/>
      <c r="G16" s="11"/>
      <c r="H16" s="3"/>
      <c r="I16" s="3"/>
      <c r="J16" s="3"/>
      <c r="K16" s="3"/>
      <c r="L16" s="3"/>
      <c r="M16" s="3"/>
    </row>
    <row r="17" spans="1:14" x14ac:dyDescent="0.25">
      <c r="A17" t="s">
        <v>14</v>
      </c>
      <c r="B17" s="3">
        <v>1903176.69</v>
      </c>
      <c r="C17" s="3">
        <v>1867637</v>
      </c>
      <c r="D17" s="3"/>
      <c r="E17" s="3">
        <v>0</v>
      </c>
      <c r="F17" s="3"/>
      <c r="G17" s="11">
        <v>459915.43</v>
      </c>
      <c r="H17" s="3">
        <v>435513.87</v>
      </c>
      <c r="I17" s="3"/>
      <c r="J17" s="3"/>
      <c r="K17" s="3">
        <f t="shared" si="2"/>
        <v>895429.3</v>
      </c>
      <c r="L17" s="3"/>
      <c r="M17" s="3">
        <f>K17-B17-L17</f>
        <v>-1007747.3899999999</v>
      </c>
    </row>
    <row r="18" spans="1:14" x14ac:dyDescent="0.25">
      <c r="A18" t="s">
        <v>15</v>
      </c>
      <c r="B18" s="3">
        <v>48464986.272689998</v>
      </c>
      <c r="C18" s="3">
        <v>55498054</v>
      </c>
      <c r="D18" s="3"/>
      <c r="E18" s="3">
        <v>0</v>
      </c>
      <c r="F18" s="3"/>
      <c r="G18" s="11" t="s">
        <v>33</v>
      </c>
      <c r="H18" s="3" t="s">
        <v>33</v>
      </c>
      <c r="I18" s="3" t="s">
        <v>33</v>
      </c>
      <c r="J18" s="3" t="s">
        <v>33</v>
      </c>
      <c r="K18" s="3">
        <f t="shared" si="2"/>
        <v>0</v>
      </c>
      <c r="L18" s="3"/>
      <c r="M18" s="3">
        <f t="shared" si="1"/>
        <v>-48464986.272689998</v>
      </c>
    </row>
    <row r="19" spans="1:14" x14ac:dyDescent="0.25">
      <c r="A19" t="s">
        <v>16</v>
      </c>
      <c r="B19" s="3">
        <v>1946334.858</v>
      </c>
      <c r="C19" s="3">
        <v>2663766</v>
      </c>
      <c r="D19" s="3"/>
      <c r="E19" s="3">
        <f>C19-B19</f>
        <v>717431.14199999999</v>
      </c>
      <c r="F19" s="3"/>
      <c r="G19" s="11">
        <v>521925.71</v>
      </c>
      <c r="H19" s="3">
        <v>556186.43999999994</v>
      </c>
      <c r="I19" s="3"/>
      <c r="J19" s="3"/>
      <c r="K19" s="3">
        <f t="shared" si="2"/>
        <v>1078112.1499999999</v>
      </c>
      <c r="L19" s="3"/>
      <c r="M19" s="3">
        <f t="shared" si="1"/>
        <v>-868222.7080000001</v>
      </c>
    </row>
    <row r="20" spans="1:14" x14ac:dyDescent="0.25">
      <c r="A20" t="s">
        <v>17</v>
      </c>
      <c r="B20" s="3">
        <v>493318.8</v>
      </c>
      <c r="C20" s="3">
        <v>652130</v>
      </c>
      <c r="D20" s="3"/>
      <c r="E20" s="3">
        <f>C20-B20</f>
        <v>158811.20000000001</v>
      </c>
      <c r="F20" s="3"/>
      <c r="G20" s="12">
        <v>138018.26999999999</v>
      </c>
      <c r="H20" s="3">
        <v>171422.07</v>
      </c>
      <c r="I20" s="3"/>
      <c r="J20" s="3"/>
      <c r="K20" s="3">
        <f t="shared" si="2"/>
        <v>309440.33999999997</v>
      </c>
      <c r="L20" s="3"/>
      <c r="M20" s="3">
        <f t="shared" si="1"/>
        <v>-183878.46000000002</v>
      </c>
    </row>
    <row r="21" spans="1:14" x14ac:dyDescent="0.25">
      <c r="A21" t="s">
        <v>18</v>
      </c>
      <c r="B21" s="3">
        <v>258162.83742600001</v>
      </c>
      <c r="C21" s="3">
        <v>271422</v>
      </c>
      <c r="D21" s="3"/>
      <c r="E21" s="3">
        <f>C21-B21</f>
        <v>13259.162573999987</v>
      </c>
      <c r="F21" s="3"/>
      <c r="G21" s="11">
        <v>31540.03</v>
      </c>
      <c r="H21" s="3">
        <v>44343.27</v>
      </c>
      <c r="I21" s="3"/>
      <c r="J21" s="3"/>
      <c r="K21" s="3">
        <f t="shared" si="2"/>
        <v>75883.299999999988</v>
      </c>
      <c r="L21" s="3"/>
      <c r="M21" s="3">
        <f t="shared" si="1"/>
        <v>-182279.53742600002</v>
      </c>
      <c r="N21" s="14"/>
    </row>
    <row r="22" spans="1:14" x14ac:dyDescent="0.25">
      <c r="A22" t="s">
        <v>19</v>
      </c>
      <c r="B22" s="3">
        <v>93592.972277999987</v>
      </c>
      <c r="C22" s="3">
        <v>142442</v>
      </c>
      <c r="D22" s="3"/>
      <c r="E22" s="3">
        <f>C22-B22</f>
        <v>48849.027722000013</v>
      </c>
      <c r="F22" s="3"/>
      <c r="G22" s="11">
        <v>30907.25</v>
      </c>
      <c r="H22" s="15"/>
      <c r="I22" s="3"/>
      <c r="J22" s="3"/>
      <c r="K22" s="3">
        <f t="shared" si="2"/>
        <v>30907.25</v>
      </c>
      <c r="L22" s="3"/>
      <c r="M22" s="3">
        <f t="shared" si="1"/>
        <v>-62685.722277999987</v>
      </c>
      <c r="N22" s="14"/>
    </row>
    <row r="23" spans="1:14" x14ac:dyDescent="0.25">
      <c r="A23" t="s">
        <v>20</v>
      </c>
      <c r="B23" s="3">
        <v>14087545.675000001</v>
      </c>
      <c r="C23" s="3">
        <v>11497909</v>
      </c>
      <c r="D23" s="3"/>
      <c r="E23" s="3">
        <v>0</v>
      </c>
      <c r="F23" s="3"/>
      <c r="G23" s="11" t="s">
        <v>33</v>
      </c>
      <c r="H23" s="3" t="s">
        <v>33</v>
      </c>
      <c r="I23" s="3" t="s">
        <v>33</v>
      </c>
      <c r="J23" s="3" t="s">
        <v>33</v>
      </c>
      <c r="K23" s="3">
        <f t="shared" si="2"/>
        <v>0</v>
      </c>
      <c r="L23" s="3"/>
      <c r="M23" s="3">
        <f t="shared" si="1"/>
        <v>-14087545.675000001</v>
      </c>
    </row>
    <row r="24" spans="1:14" x14ac:dyDescent="0.25">
      <c r="D24" t="s">
        <v>21</v>
      </c>
      <c r="E24" s="2">
        <f>SUM(E19:E23)</f>
        <v>938350.53229599993</v>
      </c>
      <c r="G24" s="3"/>
    </row>
  </sheetData>
  <mergeCells count="1">
    <mergeCell ref="C14:D14"/>
  </mergeCells>
  <pageMargins left="0.7" right="0.7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Marcie Ryba</dc:creator>
  <cp:lastModifiedBy>Marcie Ryba</cp:lastModifiedBy>
  <cp:lastPrinted>2023-02-01T20:10:04Z</cp:lastPrinted>
  <dcterms:created xsi:type="dcterms:W3CDTF">2022-08-30T15:14:55Z</dcterms:created>
  <dcterms:modified xsi:type="dcterms:W3CDTF">2023-02-01T20:10:19Z</dcterms:modified>
</cp:coreProperties>
</file>